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68 - Alizée Blanchon et Guillaume Saulnier - CLT00058\01- ADMINISTRATIF\"/>
    </mc:Choice>
  </mc:AlternateContent>
  <xr:revisionPtr revIDLastSave="0" documentId="13_ncr:1_{178511E6-6DCF-416B-9BB6-B4858055D5FA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E30" i="1"/>
  <c r="O30" i="1" s="1"/>
  <c r="P30" i="1" s="1"/>
  <c r="N2" i="1"/>
  <c r="E18" i="1"/>
  <c r="D30" i="1"/>
  <c r="D27" i="1"/>
  <c r="D23" i="1"/>
  <c r="D22" i="1"/>
  <c r="D21" i="1"/>
  <c r="D20" i="1"/>
  <c r="D19" i="1"/>
  <c r="E16" i="1"/>
  <c r="E8" i="1" l="1"/>
  <c r="D10" i="1"/>
  <c r="E10" i="1" s="1"/>
  <c r="D7" i="1"/>
  <c r="O5" i="1" s="1"/>
  <c r="D15" i="2"/>
  <c r="D14" i="2"/>
  <c r="F11" i="2"/>
  <c r="I11" i="2" s="1"/>
  <c r="C11" i="2"/>
  <c r="D10" i="2"/>
  <c r="L9" i="2"/>
  <c r="E9" i="2"/>
  <c r="G9" i="2" s="1"/>
  <c r="D9" i="2"/>
  <c r="D8" i="2"/>
  <c r="D7" i="2"/>
  <c r="L6" i="2"/>
  <c r="E6" i="2"/>
  <c r="G6" i="2" s="1"/>
  <c r="D6" i="2"/>
  <c r="P5" i="1" l="1"/>
  <c r="D11" i="2"/>
  <c r="E11" i="2"/>
  <c r="G11" i="2"/>
  <c r="E7" i="1" l="1"/>
  <c r="E6" i="1"/>
  <c r="E5" i="1"/>
  <c r="E3" i="1" l="1"/>
  <c r="O2" i="1" s="1"/>
  <c r="P2" i="1" s="1"/>
</calcChain>
</file>

<file path=xl/sharedStrings.xml><?xml version="1.0" encoding="utf-8"?>
<sst xmlns="http://schemas.openxmlformats.org/spreadsheetml/2006/main" count="131" uniqueCount="109">
  <si>
    <t>nb H</t>
  </si>
  <si>
    <t>HEURES PASSEES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</si>
  <si>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</si>
  <si>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</si>
  <si>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</si>
  <si>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</si>
  <si>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</si>
  <si>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</si>
  <si>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</si>
  <si>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</si>
  <si>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</si>
  <si>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</si>
  <si>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</si>
  <si>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</si>
  <si>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</si>
  <si>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</si>
  <si>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 xml:space="preserve">tx horaire réel : </t>
  </si>
  <si>
    <t>CALCUL DEVIS</t>
  </si>
  <si>
    <t xml:space="preserve">CLIENT </t>
  </si>
  <si>
    <t>Visite maison achetée (hors depl)</t>
  </si>
  <si>
    <t>RV clarification des besoins</t>
  </si>
  <si>
    <t>Devis</t>
  </si>
  <si>
    <t>Debut prepa support + redac CDC</t>
  </si>
  <si>
    <t>9h55</t>
  </si>
  <si>
    <t>12h30</t>
  </si>
  <si>
    <t>15h15</t>
  </si>
  <si>
    <t>17h15</t>
  </si>
  <si>
    <t>9h</t>
  </si>
  <si>
    <t>12h</t>
  </si>
  <si>
    <t>Relevé de mesures + déchargement</t>
  </si>
  <si>
    <t>9h40</t>
  </si>
  <si>
    <t>12h15</t>
  </si>
  <si>
    <t>15h50</t>
  </si>
  <si>
    <t>16h30</t>
  </si>
  <si>
    <t>11h40</t>
  </si>
  <si>
    <t>12h10</t>
  </si>
  <si>
    <t>9h15</t>
  </si>
  <si>
    <t>13h</t>
  </si>
  <si>
    <t>Remise au propre de l'existant aile ouest</t>
  </si>
  <si>
    <t>Remise au propre de l'existant aile nord</t>
  </si>
  <si>
    <t>3h</t>
  </si>
  <si>
    <t>14h45</t>
  </si>
  <si>
    <t>20h15</t>
  </si>
  <si>
    <t>9h30</t>
  </si>
  <si>
    <t>14h40</t>
  </si>
  <si>
    <t>11h15</t>
  </si>
  <si>
    <t>12h50</t>
  </si>
  <si>
    <t>14h30</t>
  </si>
  <si>
    <t>RV pres esquisse</t>
  </si>
  <si>
    <t>18h45</t>
  </si>
  <si>
    <t>19h</t>
  </si>
  <si>
    <t>19h45</t>
  </si>
  <si>
    <t>21h30</t>
  </si>
  <si>
    <t>Esquisse V1 - chambre parents</t>
  </si>
  <si>
    <t>Esquisse V1 - Aile ouest</t>
  </si>
  <si>
    <t>10h30</t>
  </si>
  <si>
    <t>12h35</t>
  </si>
  <si>
    <t>13h30</t>
  </si>
  <si>
    <t>15h40</t>
  </si>
  <si>
    <t>17h55</t>
  </si>
  <si>
    <t>20h45</t>
  </si>
  <si>
    <t>10h10</t>
  </si>
  <si>
    <t>11h</t>
  </si>
  <si>
    <t>11h45</t>
  </si>
  <si>
    <t>15h</t>
  </si>
  <si>
    <t>16h40</t>
  </si>
  <si>
    <t>19h05</t>
  </si>
  <si>
    <t>20h50</t>
  </si>
  <si>
    <t>10h</t>
  </si>
  <si>
    <t>Esquisse V1 - Aile ouest - couleur cuisine 45'</t>
  </si>
  <si>
    <t>13h10</t>
  </si>
  <si>
    <t>15h30</t>
  </si>
  <si>
    <t>17h30</t>
  </si>
  <si>
    <t>18h15</t>
  </si>
  <si>
    <t>Esquisse V1 - Aile ouest - chambres filles</t>
  </si>
  <si>
    <t>14h50</t>
  </si>
  <si>
    <t>19h40</t>
  </si>
  <si>
    <t>13h20</t>
  </si>
  <si>
    <t>15h35</t>
  </si>
  <si>
    <t>18h25</t>
  </si>
  <si>
    <t>Esquisse V1 - dessins</t>
  </si>
  <si>
    <t>17h10</t>
  </si>
  <si>
    <t>18H05</t>
  </si>
  <si>
    <t>15h10</t>
  </si>
  <si>
    <t>16h45</t>
  </si>
  <si>
    <t>17h00</t>
  </si>
  <si>
    <t>19h10</t>
  </si>
  <si>
    <t>12h45</t>
  </si>
  <si>
    <t>16h</t>
  </si>
  <si>
    <t>23h</t>
  </si>
  <si>
    <t>APS Conception</t>
  </si>
  <si>
    <t>16h20</t>
  </si>
  <si>
    <t>17h20</t>
  </si>
  <si>
    <t>17h45</t>
  </si>
  <si>
    <t>RV retour esquisse</t>
  </si>
  <si>
    <t>18h30</t>
  </si>
  <si>
    <t>18h50</t>
  </si>
  <si>
    <t>20h30</t>
  </si>
  <si>
    <t>30mn</t>
  </si>
  <si>
    <t>10h45</t>
  </si>
  <si>
    <t>13h35</t>
  </si>
  <si>
    <t>20h20</t>
  </si>
  <si>
    <t>17h</t>
  </si>
  <si>
    <t>RV pres APS</t>
  </si>
  <si>
    <t>APD</t>
  </si>
  <si>
    <t>19h15</t>
  </si>
  <si>
    <t>21h15</t>
  </si>
  <si>
    <t>RV pres APD</t>
  </si>
  <si>
    <t>9h50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</si>
</sst>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,##0.00\ &quot;€&quot;"/>
    <numFmt numFmtId="165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15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6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P54"/>
  <sheetViews>
    <sheetView tabSelected="1" topLeftCell="A14" workbookViewId="0">
      <selection activeCell="D43" sqref="D43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  <col min="14" max="14" width="11.42578125" style="7"/>
  </cols>
  <sheetData>
    <row r="1" spans="1:16" x14ac:dyDescent="0.25">
      <c r="A1" s="7" t="s">
        <v>18</v>
      </c>
    </row>
    <row r="2" spans="1:16" x14ac:dyDescent="0.25">
      <c r="N2">
        <f>2450</f>
        <v>2450</v>
      </c>
      <c r="O2">
        <f>E3</f>
        <v>127.25</v>
      </c>
      <c r="P2">
        <f>N2/O2</f>
        <v>19.253438113948921</v>
      </c>
    </row>
    <row r="3" spans="1:16" x14ac:dyDescent="0.25">
      <c r="B3" s="11" t="s">
        <v>1</v>
      </c>
      <c r="C3" s="11"/>
      <c r="D3" s="11"/>
      <c r="E3" s="3">
        <f>SUM(E5:E54)</f>
        <v>127.25</v>
      </c>
      <c r="G3" s="11"/>
      <c r="H3" s="11"/>
      <c r="I3" s="11"/>
      <c r="J3" s="2"/>
      <c r="K3" s="2"/>
      <c r="L3" s="2"/>
    </row>
    <row r="4" spans="1:16" x14ac:dyDescent="0.25">
      <c r="D4" t="s">
        <v>0</v>
      </c>
    </row>
    <row r="5" spans="1:16" x14ac:dyDescent="0.25">
      <c r="B5" t="s">
        <v>19</v>
      </c>
      <c r="C5" s="1">
        <v>45526</v>
      </c>
      <c r="D5">
        <v>1.25</v>
      </c>
      <c r="E5" s="2">
        <f>D5</f>
        <v>1.25</v>
      </c>
      <c r="H5" s="1"/>
      <c r="N5" s="13">
        <v>960</v>
      </c>
      <c r="O5" s="15">
        <f>SUM(D5:D29)</f>
        <v>94</v>
      </c>
      <c r="P5" s="16">
        <f>N5/O5</f>
        <v>10.212765957446809</v>
      </c>
    </row>
    <row r="6" spans="1:16" x14ac:dyDescent="0.25">
      <c r="B6" t="s">
        <v>20</v>
      </c>
      <c r="C6" s="1">
        <v>45530</v>
      </c>
      <c r="D6">
        <v>2.75</v>
      </c>
      <c r="E6" s="2">
        <f>D6</f>
        <v>2.75</v>
      </c>
      <c r="N6" s="13"/>
      <c r="O6" s="15"/>
      <c r="P6" s="16"/>
    </row>
    <row r="7" spans="1:16" x14ac:dyDescent="0.25">
      <c r="B7" t="s">
        <v>21</v>
      </c>
      <c r="C7" s="1">
        <v>45530</v>
      </c>
      <c r="D7">
        <f>1+3</f>
        <v>4</v>
      </c>
      <c r="E7" s="2">
        <f>D7</f>
        <v>4</v>
      </c>
      <c r="N7" s="13"/>
      <c r="O7" s="15"/>
      <c r="P7" s="16"/>
    </row>
    <row r="8" spans="1:16" x14ac:dyDescent="0.25">
      <c r="B8" t="s">
        <v>29</v>
      </c>
      <c r="C8" s="1">
        <v>45595</v>
      </c>
      <c r="D8">
        <v>3</v>
      </c>
      <c r="E8" s="11">
        <f>SUM(D8:D9)</f>
        <v>6.75</v>
      </c>
      <c r="F8" t="s">
        <v>27</v>
      </c>
      <c r="G8" t="s">
        <v>28</v>
      </c>
      <c r="N8" s="13"/>
      <c r="O8" s="15"/>
      <c r="P8" s="16"/>
    </row>
    <row r="9" spans="1:16" x14ac:dyDescent="0.25">
      <c r="C9" s="1">
        <v>45609</v>
      </c>
      <c r="D9">
        <v>3.75</v>
      </c>
      <c r="E9" s="11"/>
      <c r="F9" t="s">
        <v>36</v>
      </c>
      <c r="G9" t="s">
        <v>37</v>
      </c>
      <c r="N9" s="13"/>
      <c r="O9" s="15"/>
      <c r="P9" s="16"/>
    </row>
    <row r="10" spans="1:16" x14ac:dyDescent="0.25">
      <c r="B10" t="s">
        <v>38</v>
      </c>
      <c r="C10" s="1">
        <v>45603</v>
      </c>
      <c r="D10">
        <f>2.5+0.75</f>
        <v>3.25</v>
      </c>
      <c r="E10" s="11">
        <f>SUM(D10:D15)</f>
        <v>25</v>
      </c>
      <c r="F10" t="s">
        <v>30</v>
      </c>
      <c r="G10" t="s">
        <v>31</v>
      </c>
      <c r="H10" t="s">
        <v>32</v>
      </c>
      <c r="I10" t="s">
        <v>33</v>
      </c>
      <c r="N10" s="13"/>
      <c r="O10" s="15"/>
      <c r="P10" s="16"/>
    </row>
    <row r="11" spans="1:16" x14ac:dyDescent="0.25">
      <c r="C11" s="1">
        <v>45604</v>
      </c>
      <c r="D11">
        <v>0.5</v>
      </c>
      <c r="E11" s="11"/>
      <c r="F11" t="s">
        <v>34</v>
      </c>
      <c r="G11" t="s">
        <v>35</v>
      </c>
      <c r="N11" s="13"/>
      <c r="O11" s="15"/>
      <c r="P11" s="16"/>
    </row>
    <row r="12" spans="1:16" x14ac:dyDescent="0.25">
      <c r="C12" s="1">
        <v>45608</v>
      </c>
      <c r="D12">
        <v>1</v>
      </c>
      <c r="E12" s="11"/>
      <c r="N12" s="13"/>
      <c r="O12" s="15"/>
      <c r="P12" s="16"/>
    </row>
    <row r="13" spans="1:16" x14ac:dyDescent="0.25">
      <c r="C13" s="1">
        <v>45616</v>
      </c>
      <c r="D13">
        <v>8.5</v>
      </c>
      <c r="E13" s="11"/>
      <c r="F13" t="s">
        <v>40</v>
      </c>
      <c r="G13" t="s">
        <v>41</v>
      </c>
      <c r="H13" t="s">
        <v>42</v>
      </c>
      <c r="N13" s="13"/>
      <c r="O13" s="15"/>
      <c r="P13" s="16"/>
    </row>
    <row r="14" spans="1:16" x14ac:dyDescent="0.25">
      <c r="B14" t="s">
        <v>39</v>
      </c>
      <c r="C14" s="1">
        <v>45622</v>
      </c>
      <c r="D14">
        <v>8.25</v>
      </c>
      <c r="E14" s="11"/>
      <c r="F14" t="s">
        <v>43</v>
      </c>
      <c r="G14" t="s">
        <v>31</v>
      </c>
      <c r="H14" t="s">
        <v>44</v>
      </c>
      <c r="I14" t="s">
        <v>42</v>
      </c>
      <c r="N14" s="13"/>
      <c r="O14" s="15"/>
      <c r="P14" s="16"/>
    </row>
    <row r="15" spans="1:16" x14ac:dyDescent="0.25">
      <c r="C15" s="1">
        <v>45623</v>
      </c>
      <c r="D15">
        <v>3.5</v>
      </c>
      <c r="E15" s="11"/>
      <c r="F15" t="s">
        <v>45</v>
      </c>
      <c r="G15" t="s">
        <v>46</v>
      </c>
      <c r="H15" t="s">
        <v>47</v>
      </c>
      <c r="I15" t="s">
        <v>33</v>
      </c>
      <c r="N15" s="13"/>
      <c r="O15" s="15"/>
      <c r="P15" s="16"/>
    </row>
    <row r="16" spans="1:16" x14ac:dyDescent="0.25">
      <c r="B16" t="s">
        <v>22</v>
      </c>
      <c r="C16" s="1">
        <v>45623</v>
      </c>
      <c r="D16">
        <v>1</v>
      </c>
      <c r="E16" s="11">
        <f>D17+D16</f>
        <v>5.5</v>
      </c>
      <c r="N16" s="13"/>
      <c r="O16" s="15"/>
      <c r="P16" s="16"/>
    </row>
    <row r="17" spans="2:16" x14ac:dyDescent="0.25">
      <c r="B17" t="s">
        <v>22</v>
      </c>
      <c r="C17" s="1">
        <v>45544</v>
      </c>
      <c r="D17">
        <v>4.5</v>
      </c>
      <c r="E17" s="11"/>
      <c r="F17" t="s">
        <v>23</v>
      </c>
      <c r="G17" t="s">
        <v>24</v>
      </c>
      <c r="H17" t="s">
        <v>25</v>
      </c>
      <c r="I17" t="s">
        <v>26</v>
      </c>
      <c r="N17" s="13"/>
      <c r="O17" s="15"/>
      <c r="P17" s="16"/>
    </row>
    <row r="18" spans="2:16" x14ac:dyDescent="0.25">
      <c r="B18" t="s">
        <v>53</v>
      </c>
      <c r="C18" s="1">
        <v>45623</v>
      </c>
      <c r="D18">
        <v>2</v>
      </c>
      <c r="E18" s="12">
        <f>SUM(D18:D29)</f>
        <v>48.75</v>
      </c>
      <c r="F18" t="s">
        <v>49</v>
      </c>
      <c r="G18" t="s">
        <v>50</v>
      </c>
      <c r="H18" t="s">
        <v>51</v>
      </c>
      <c r="I18" t="s">
        <v>52</v>
      </c>
      <c r="N18" s="13"/>
      <c r="O18" s="15"/>
      <c r="P18" s="16"/>
    </row>
    <row r="19" spans="2:16" x14ac:dyDescent="0.25">
      <c r="B19" t="s">
        <v>54</v>
      </c>
      <c r="C19" s="1">
        <v>45628</v>
      </c>
      <c r="D19">
        <f>1.5+4</f>
        <v>5.5</v>
      </c>
      <c r="E19" s="12"/>
      <c r="F19" t="s">
        <v>55</v>
      </c>
      <c r="G19" t="s">
        <v>56</v>
      </c>
      <c r="H19" t="s">
        <v>37</v>
      </c>
      <c r="I19" t="s">
        <v>57</v>
      </c>
      <c r="J19" t="s">
        <v>47</v>
      </c>
      <c r="K19" t="s">
        <v>58</v>
      </c>
      <c r="L19" t="s">
        <v>59</v>
      </c>
      <c r="M19" t="s">
        <v>60</v>
      </c>
      <c r="N19" s="13"/>
      <c r="O19" s="15"/>
      <c r="P19" s="16"/>
    </row>
    <row r="20" spans="2:16" x14ac:dyDescent="0.25">
      <c r="B20" t="s">
        <v>54</v>
      </c>
      <c r="C20" s="1">
        <v>45629</v>
      </c>
      <c r="D20">
        <f>0.75+1+1.75+1.75</f>
        <v>5.25</v>
      </c>
      <c r="E20" s="12"/>
      <c r="F20" t="s">
        <v>61</v>
      </c>
      <c r="G20" t="s">
        <v>62</v>
      </c>
      <c r="H20" t="s">
        <v>63</v>
      </c>
      <c r="I20" t="s">
        <v>46</v>
      </c>
      <c r="J20" t="s">
        <v>64</v>
      </c>
      <c r="K20" t="s">
        <v>65</v>
      </c>
      <c r="L20" t="s">
        <v>66</v>
      </c>
      <c r="M20" t="s">
        <v>67</v>
      </c>
      <c r="N20" s="13"/>
      <c r="O20" s="15"/>
      <c r="P20" s="16"/>
    </row>
    <row r="21" spans="2:16" x14ac:dyDescent="0.25">
      <c r="B21" t="s">
        <v>69</v>
      </c>
      <c r="C21" s="1">
        <v>45630</v>
      </c>
      <c r="D21">
        <f>3+1+1.25</f>
        <v>5.25</v>
      </c>
      <c r="E21" s="12"/>
      <c r="F21" t="s">
        <v>68</v>
      </c>
      <c r="G21" t="s">
        <v>70</v>
      </c>
      <c r="H21" t="s">
        <v>47</v>
      </c>
      <c r="I21" t="s">
        <v>71</v>
      </c>
      <c r="J21" t="s">
        <v>72</v>
      </c>
      <c r="K21" t="s">
        <v>73</v>
      </c>
      <c r="N21" s="13"/>
      <c r="O21" s="15"/>
      <c r="P21" s="16"/>
    </row>
    <row r="22" spans="2:16" x14ac:dyDescent="0.25">
      <c r="B22" t="s">
        <v>74</v>
      </c>
      <c r="C22" s="1">
        <v>45635</v>
      </c>
      <c r="D22">
        <f>2.5+5</f>
        <v>7.5</v>
      </c>
      <c r="E22" s="12"/>
      <c r="F22" t="s">
        <v>68</v>
      </c>
      <c r="G22" t="s">
        <v>24</v>
      </c>
      <c r="H22" t="s">
        <v>75</v>
      </c>
      <c r="I22" t="s">
        <v>76</v>
      </c>
      <c r="N22" s="13"/>
      <c r="O22" s="15"/>
      <c r="P22" s="16"/>
    </row>
    <row r="23" spans="2:16" x14ac:dyDescent="0.25">
      <c r="B23" t="s">
        <v>53</v>
      </c>
      <c r="C23" s="1">
        <v>45637</v>
      </c>
      <c r="D23">
        <f>2+3</f>
        <v>5</v>
      </c>
      <c r="E23" s="12"/>
      <c r="F23" t="s">
        <v>45</v>
      </c>
      <c r="G23" t="s">
        <v>77</v>
      </c>
      <c r="H23" t="s">
        <v>78</v>
      </c>
      <c r="I23" t="s">
        <v>79</v>
      </c>
      <c r="N23" s="13"/>
      <c r="O23" s="15"/>
      <c r="P23" s="16"/>
    </row>
    <row r="24" spans="2:16" x14ac:dyDescent="0.25">
      <c r="B24" t="s">
        <v>80</v>
      </c>
      <c r="C24" s="1">
        <v>45638</v>
      </c>
      <c r="D24">
        <v>0.75</v>
      </c>
      <c r="E24" s="12"/>
      <c r="F24" t="s">
        <v>81</v>
      </c>
      <c r="G24" t="s">
        <v>82</v>
      </c>
      <c r="N24" s="13"/>
      <c r="O24" s="15"/>
      <c r="P24" s="16"/>
    </row>
    <row r="25" spans="2:16" x14ac:dyDescent="0.25">
      <c r="B25" t="s">
        <v>80</v>
      </c>
      <c r="C25" s="1">
        <v>45639</v>
      </c>
      <c r="D25">
        <v>1.5</v>
      </c>
      <c r="E25" s="12"/>
      <c r="F25" t="s">
        <v>83</v>
      </c>
      <c r="G25" t="s">
        <v>84</v>
      </c>
      <c r="N25" s="13"/>
      <c r="O25" s="15"/>
      <c r="P25" s="16"/>
    </row>
    <row r="26" spans="2:16" x14ac:dyDescent="0.25">
      <c r="B26" t="s">
        <v>80</v>
      </c>
      <c r="C26" s="1">
        <v>45641</v>
      </c>
      <c r="D26">
        <v>2</v>
      </c>
      <c r="E26" s="12"/>
      <c r="F26" t="s">
        <v>85</v>
      </c>
      <c r="G26" t="s">
        <v>86</v>
      </c>
      <c r="N26" s="13"/>
      <c r="O26" s="15"/>
      <c r="P26" s="16"/>
    </row>
    <row r="27" spans="2:16" s="9" customFormat="1" x14ac:dyDescent="0.25">
      <c r="B27" t="s">
        <v>80</v>
      </c>
      <c r="C27" s="1">
        <v>45642</v>
      </c>
      <c r="D27">
        <f>3.5+7</f>
        <v>10.5</v>
      </c>
      <c r="E27" s="12"/>
      <c r="F27" s="9" t="s">
        <v>36</v>
      </c>
      <c r="G27" s="9" t="s">
        <v>87</v>
      </c>
      <c r="H27" s="9" t="s">
        <v>88</v>
      </c>
      <c r="I27" s="9" t="s">
        <v>89</v>
      </c>
      <c r="N27" s="13"/>
      <c r="O27" s="15"/>
      <c r="P27" s="16"/>
    </row>
    <row r="28" spans="2:16" s="9" customFormat="1" x14ac:dyDescent="0.25">
      <c r="B28" t="s">
        <v>48</v>
      </c>
      <c r="C28" s="1">
        <v>45643</v>
      </c>
      <c r="D28">
        <v>1</v>
      </c>
      <c r="E28" s="12"/>
      <c r="N28" s="13"/>
      <c r="O28" s="15"/>
      <c r="P28" s="16"/>
    </row>
    <row r="29" spans="2:16" x14ac:dyDescent="0.25">
      <c r="B29" t="s">
        <v>94</v>
      </c>
      <c r="C29" s="1">
        <v>45664</v>
      </c>
      <c r="D29">
        <v>2.5</v>
      </c>
      <c r="E29" s="12"/>
      <c r="N29" s="13"/>
      <c r="O29" s="15"/>
      <c r="P29" s="16"/>
    </row>
    <row r="30" spans="2:16" x14ac:dyDescent="0.25">
      <c r="B30" t="s">
        <v>90</v>
      </c>
      <c r="C30" s="1">
        <v>45673</v>
      </c>
      <c r="D30">
        <f>1+0.75+1.5</f>
        <v>3.25</v>
      </c>
      <c r="E30" s="10">
        <f>SUM(D30:D47)</f>
        <v>33.25</v>
      </c>
      <c r="F30" t="s">
        <v>91</v>
      </c>
      <c r="G30" t="s">
        <v>92</v>
      </c>
      <c r="H30" t="s">
        <v>93</v>
      </c>
      <c r="I30" t="s">
        <v>95</v>
      </c>
      <c r="J30" t="s">
        <v>96</v>
      </c>
      <c r="K30" t="s">
        <v>97</v>
      </c>
      <c r="N30" s="13">
        <v>1500</v>
      </c>
      <c r="O30" s="14">
        <f>E30:E46</f>
        <v>33.25</v>
      </c>
      <c r="P30" s="13">
        <f>N30/O30</f>
        <v>45.112781954887218</v>
      </c>
    </row>
    <row r="31" spans="2:16" x14ac:dyDescent="0.25">
      <c r="C31" s="1">
        <v>45674</v>
      </c>
      <c r="D31">
        <v>0.75</v>
      </c>
      <c r="E31" s="10"/>
      <c r="F31" t="s">
        <v>25</v>
      </c>
      <c r="G31" t="s">
        <v>88</v>
      </c>
      <c r="N31" s="13"/>
      <c r="O31" s="14"/>
      <c r="P31" s="13"/>
    </row>
    <row r="32" spans="2:16" x14ac:dyDescent="0.25">
      <c r="C32" s="1">
        <v>45677</v>
      </c>
      <c r="D32">
        <v>0.5</v>
      </c>
      <c r="E32" s="10"/>
      <c r="F32" t="s">
        <v>98</v>
      </c>
      <c r="N32" s="13"/>
      <c r="O32" s="14"/>
      <c r="P32" s="13"/>
    </row>
    <row r="33" spans="2:16" x14ac:dyDescent="0.25">
      <c r="C33" s="1">
        <v>45678</v>
      </c>
      <c r="D33">
        <v>7.5</v>
      </c>
      <c r="E33" s="10"/>
      <c r="F33" t="s">
        <v>99</v>
      </c>
      <c r="G33" t="s">
        <v>100</v>
      </c>
      <c r="H33" t="s">
        <v>71</v>
      </c>
      <c r="I33" t="s">
        <v>101</v>
      </c>
      <c r="N33" s="13"/>
      <c r="O33" s="14"/>
      <c r="P33" s="13"/>
    </row>
    <row r="34" spans="2:16" x14ac:dyDescent="0.25">
      <c r="C34" s="1">
        <v>45679</v>
      </c>
      <c r="D34">
        <v>0.75</v>
      </c>
      <c r="E34" s="10"/>
      <c r="F34" t="s">
        <v>102</v>
      </c>
      <c r="G34" t="s">
        <v>93</v>
      </c>
      <c r="N34" s="13"/>
      <c r="O34" s="14"/>
      <c r="P34" s="13"/>
    </row>
    <row r="35" spans="2:16" x14ac:dyDescent="0.25">
      <c r="C35" s="1">
        <v>45691</v>
      </c>
      <c r="D35">
        <v>2.25</v>
      </c>
      <c r="E35" s="10"/>
      <c r="N35" s="13"/>
      <c r="O35" s="14"/>
      <c r="P35" s="13"/>
    </row>
    <row r="36" spans="2:16" x14ac:dyDescent="0.25">
      <c r="C36" s="1">
        <v>45692</v>
      </c>
      <c r="D36">
        <v>1.75</v>
      </c>
      <c r="E36" s="10"/>
      <c r="N36" s="13"/>
      <c r="O36" s="14"/>
      <c r="P36" s="13"/>
    </row>
    <row r="37" spans="2:16" x14ac:dyDescent="0.25">
      <c r="C37" s="1">
        <v>45693</v>
      </c>
      <c r="D37">
        <v>2</v>
      </c>
      <c r="E37" s="10"/>
      <c r="N37" s="13"/>
      <c r="O37" s="14"/>
      <c r="P37" s="13"/>
    </row>
    <row r="38" spans="2:16" x14ac:dyDescent="0.25">
      <c r="B38" t="s">
        <v>103</v>
      </c>
      <c r="C38" s="1">
        <v>45694</v>
      </c>
      <c r="D38">
        <v>2.25</v>
      </c>
      <c r="E38" s="10"/>
      <c r="N38" s="13"/>
      <c r="O38" s="14"/>
      <c r="P38" s="13"/>
    </row>
    <row r="39" spans="2:16" x14ac:dyDescent="0.25">
      <c r="B39" t="s">
        <v>104</v>
      </c>
      <c r="C39" s="1">
        <v>45699</v>
      </c>
      <c r="D39">
        <v>2</v>
      </c>
      <c r="E39" s="10"/>
      <c r="F39" t="s">
        <v>105</v>
      </c>
      <c r="G39" t="s">
        <v>106</v>
      </c>
      <c r="N39" s="13"/>
      <c r="O39" s="14"/>
      <c r="P39" s="13"/>
    </row>
    <row r="40" spans="2:16" x14ac:dyDescent="0.25">
      <c r="C40" s="1">
        <v>45706</v>
      </c>
      <c r="D40">
        <f>1.75+3.25</f>
        <v>5</v>
      </c>
      <c r="E40" s="10"/>
      <c r="N40" s="13"/>
      <c r="O40" s="14"/>
      <c r="P40" s="13"/>
    </row>
    <row r="41" spans="2:16" x14ac:dyDescent="0.25">
      <c r="C41" s="1">
        <v>45708</v>
      </c>
      <c r="D41">
        <v>1</v>
      </c>
      <c r="E41" s="10"/>
      <c r="N41" s="13"/>
      <c r="O41" s="14"/>
      <c r="P41" s="13"/>
    </row>
    <row r="42" spans="2:16" x14ac:dyDescent="0.25">
      <c r="C42" s="1">
        <v>45712</v>
      </c>
      <c r="D42">
        <v>2.25</v>
      </c>
      <c r="E42" s="10"/>
      <c r="F42" t="s">
        <v>108</v>
      </c>
      <c r="G42" t="s">
        <v>28</v>
      </c>
      <c r="N42" s="13"/>
      <c r="O42" s="14"/>
      <c r="P42" s="13"/>
    </row>
    <row r="43" spans="2:16" x14ac:dyDescent="0.25">
      <c r="C43" s="1"/>
      <c r="E43" s="10"/>
      <c r="N43" s="13"/>
      <c r="O43" s="14"/>
      <c r="P43" s="13"/>
    </row>
    <row r="44" spans="2:16" x14ac:dyDescent="0.25">
      <c r="B44" t="s">
        <v>107</v>
      </c>
      <c r="C44" s="1">
        <v>45715</v>
      </c>
      <c r="D44">
        <v>2</v>
      </c>
      <c r="E44" s="10"/>
      <c r="N44" s="13"/>
      <c r="O44" s="14"/>
      <c r="P44" s="13"/>
    </row>
    <row r="45" spans="2:16" x14ac:dyDescent="0.25">
      <c r="C45" s="1"/>
      <c r="E45" s="10"/>
      <c r="N45" s="13"/>
      <c r="O45" s="14"/>
      <c r="P45" s="13"/>
    </row>
    <row r="46" spans="2:16" x14ac:dyDescent="0.25">
      <c r="C46" s="1"/>
      <c r="E46" s="10"/>
      <c r="N46" s="13"/>
      <c r="O46" s="14"/>
      <c r="P46" s="13"/>
    </row>
    <row r="47" spans="2:16" x14ac:dyDescent="0.25">
      <c r="C47" s="1"/>
      <c r="E47" s="10"/>
    </row>
    <row r="48" spans="2:16" x14ac:dyDescent="0.25">
      <c r="C48" s="1"/>
      <c r="E48" s="8"/>
    </row>
    <row r="49" spans="3:5" x14ac:dyDescent="0.25">
      <c r="C49" s="1"/>
      <c r="E49" s="8"/>
    </row>
    <row r="50" spans="3:5" x14ac:dyDescent="0.25">
      <c r="C50" s="1"/>
      <c r="E50" s="8"/>
    </row>
    <row r="51" spans="3:5" x14ac:dyDescent="0.25">
      <c r="E51" s="8"/>
    </row>
    <row r="52" spans="3:5" x14ac:dyDescent="0.25">
      <c r="E52" s="8"/>
    </row>
    <row r="53" spans="3:5" x14ac:dyDescent="0.25">
      <c r="C53" s="1"/>
      <c r="E53" s="8"/>
    </row>
    <row r="54" spans="3:5" x14ac:dyDescent="0.25">
      <c r="C54" s="1"/>
      <c r="E54" s="8"/>
    </row>
  </sheetData>
  <mergeCells count="13">
    <mergeCell ref="N30:N46"/>
    <mergeCell ref="O30:O46"/>
    <mergeCell ref="P30:P46"/>
    <mergeCell ref="N5:N29"/>
    <mergeCell ref="O5:O29"/>
    <mergeCell ref="P5:P29"/>
    <mergeCell ref="E30:E47"/>
    <mergeCell ref="G3:I3"/>
    <mergeCell ref="B3:D3"/>
    <mergeCell ref="E18:E29"/>
    <mergeCell ref="E8:E9"/>
    <mergeCell ref="E16:E17"/>
    <mergeCell ref="E10:E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A2" sqref="A2"/>
    </sheetView>
  </sheetViews>
  <sheetFormatPr baseColWidth="10" defaultRowHeight="15" x14ac:dyDescent="0.25"/>
  <cols>
    <col min="2" max="2" width="24.85546875" customWidth="1"/>
  </cols>
  <sheetData>
    <row r="1" spans="1:12" x14ac:dyDescent="0.25">
      <c r="A1" t="s">
        <v>17</v>
      </c>
    </row>
    <row r="3" spans="1:12" x14ac:dyDescent="0.25">
      <c r="G3" s="4">
        <v>80</v>
      </c>
    </row>
    <row r="4" spans="1:12" x14ac:dyDescent="0.25">
      <c r="C4" t="s">
        <v>2</v>
      </c>
      <c r="D4" t="s">
        <v>3</v>
      </c>
      <c r="F4" t="s">
        <v>4</v>
      </c>
      <c r="K4" t="s">
        <v>5</v>
      </c>
      <c r="L4" t="s">
        <v>6</v>
      </c>
    </row>
    <row r="5" spans="1:12" x14ac:dyDescent="0.25">
      <c r="B5" t="s">
        <v>7</v>
      </c>
      <c r="D5" s="4"/>
    </row>
    <row r="6" spans="1:12" x14ac:dyDescent="0.25">
      <c r="B6" t="s">
        <v>8</v>
      </c>
      <c r="D6" s="4">
        <f>C6*$G$2</f>
        <v>0</v>
      </c>
      <c r="E6" s="10">
        <f>SUM(C6:C8)</f>
        <v>0</v>
      </c>
      <c r="F6" s="10"/>
      <c r="G6" s="10" t="e">
        <f>F6/E6</f>
        <v>#DIV/0!</v>
      </c>
      <c r="K6" s="10"/>
      <c r="L6" s="17" t="e">
        <f>F6/K6</f>
        <v>#DIV/0!</v>
      </c>
    </row>
    <row r="7" spans="1:12" x14ac:dyDescent="0.25">
      <c r="B7" t="s">
        <v>9</v>
      </c>
      <c r="D7" s="4">
        <f t="shared" ref="D7:D10" si="0">C7*$G$2</f>
        <v>0</v>
      </c>
      <c r="E7" s="10"/>
      <c r="F7" s="10"/>
      <c r="G7" s="10"/>
      <c r="K7" s="10"/>
      <c r="L7" s="17"/>
    </row>
    <row r="8" spans="1:12" x14ac:dyDescent="0.25">
      <c r="B8" t="s">
        <v>10</v>
      </c>
      <c r="D8" s="4">
        <f t="shared" si="0"/>
        <v>0</v>
      </c>
      <c r="E8" s="10"/>
      <c r="F8" s="10"/>
      <c r="G8" s="10"/>
      <c r="K8" s="10"/>
      <c r="L8" s="17"/>
    </row>
    <row r="9" spans="1:12" x14ac:dyDescent="0.25">
      <c r="B9" t="s">
        <v>11</v>
      </c>
      <c r="D9" s="4">
        <f t="shared" si="0"/>
        <v>0</v>
      </c>
      <c r="E9" s="10">
        <f>SUM(C9:C10)</f>
        <v>0</v>
      </c>
      <c r="F9" s="10"/>
      <c r="G9" s="10" t="e">
        <f>F9/E9</f>
        <v>#DIV/0!</v>
      </c>
      <c r="K9" s="10"/>
      <c r="L9" s="17" t="e">
        <f>F9/K9</f>
        <v>#DIV/0!</v>
      </c>
    </row>
    <row r="10" spans="1:12" x14ac:dyDescent="0.25">
      <c r="B10" t="s">
        <v>12</v>
      </c>
      <c r="D10" s="4">
        <f t="shared" si="0"/>
        <v>0</v>
      </c>
      <c r="E10" s="10"/>
      <c r="F10" s="10"/>
      <c r="G10" s="10"/>
      <c r="K10" s="10"/>
      <c r="L10" s="17"/>
    </row>
    <row r="11" spans="1:12" x14ac:dyDescent="0.25">
      <c r="C11" s="2">
        <f>SUM(C5:C10)</f>
        <v>0</v>
      </c>
      <c r="D11" s="5">
        <f>SUM(D6:D10)</f>
        <v>0</v>
      </c>
      <c r="E11" s="6">
        <f>SUM(E6:E10)</f>
        <v>0</v>
      </c>
      <c r="F11" s="5">
        <f>SUM(F6:F10)</f>
        <v>0</v>
      </c>
      <c r="G11" s="4" t="e">
        <f>F11/C11</f>
        <v>#DIV/0!</v>
      </c>
      <c r="I11">
        <f>F11/G3</f>
        <v>0</v>
      </c>
    </row>
    <row r="14" spans="1:12" x14ac:dyDescent="0.25">
      <c r="B14" t="s">
        <v>13</v>
      </c>
      <c r="D14" s="4">
        <f t="shared" ref="D14:D15" si="1">C14*$H$1</f>
        <v>0</v>
      </c>
    </row>
    <row r="15" spans="1:12" x14ac:dyDescent="0.25">
      <c r="B15" t="s">
        <v>14</v>
      </c>
      <c r="D15" s="4">
        <f t="shared" si="1"/>
        <v>0</v>
      </c>
    </row>
    <row r="18" spans="6:8" x14ac:dyDescent="0.25">
      <c r="F18" t="s">
        <v>15</v>
      </c>
      <c r="H18" s="5"/>
    </row>
    <row r="19" spans="6:8" x14ac:dyDescent="0.25">
      <c r="F19" t="s">
        <v>16</v>
      </c>
      <c r="H19" s="4"/>
    </row>
  </sheetData>
  <mergeCells count="10">
    <mergeCell ref="E6:E8"/>
    <mergeCell ref="F6:F8"/>
    <mergeCell ref="G6:G8"/>
    <mergeCell ref="K6:K8"/>
    <mergeCell ref="L6:L8"/>
    <mergeCell ref="E9:E10"/>
    <mergeCell ref="F9:F10"/>
    <mergeCell ref="G9:G10"/>
    <mergeCell ref="K9:K10"/>
    <mergeCell ref="L9:L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2025-02-24T11:53:00Z</dcterms:modified>
</cp:coreProperties>
</file>